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OBRAS\2-OBRAS EM PROCESSO DE LICITAÇÃO\2-FECHAMENTO ESQUADRIA METÁLICA CEU I e II - FW - JUNHO 2024\Material para licitação\Planilhas\"/>
    </mc:Choice>
  </mc:AlternateContent>
  <xr:revisionPtr revIDLastSave="0" documentId="13_ncr:1_{22E762DC-F729-450D-8A83-FCE083D7F05D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Orçamento Sintético" sheetId="1" r:id="rId1"/>
  </sheets>
  <definedNames>
    <definedName name="_xlnm.Print_Area" localSheetId="0">'Orçamento Sintético'!$A$1:$N$28</definedName>
  </definedNames>
  <calcPr calcId="191029"/>
</workbook>
</file>

<file path=xl/calcChain.xml><?xml version="1.0" encoding="utf-8"?>
<calcChain xmlns="http://schemas.openxmlformats.org/spreadsheetml/2006/main">
  <c r="K22" i="1" l="1"/>
  <c r="J22" i="1"/>
  <c r="M22" i="1" s="1"/>
  <c r="L22" i="1" s="1"/>
  <c r="K21" i="1"/>
  <c r="J21" i="1"/>
  <c r="M21" i="1" s="1"/>
  <c r="N20" i="1"/>
  <c r="M19" i="1"/>
  <c r="L19" i="1" s="1"/>
  <c r="K19" i="1"/>
  <c r="J19" i="1"/>
  <c r="K18" i="1"/>
  <c r="J18" i="1"/>
  <c r="M18" i="1" s="1"/>
  <c r="L18" i="1" s="1"/>
  <c r="N17" i="1"/>
  <c r="K16" i="1"/>
  <c r="J16" i="1"/>
  <c r="M16" i="1" s="1"/>
  <c r="K15" i="1"/>
  <c r="J15" i="1"/>
  <c r="M15" i="1" s="1"/>
  <c r="M14" i="1"/>
  <c r="L14" i="1" s="1"/>
  <c r="K14" i="1"/>
  <c r="J14" i="1"/>
  <c r="N13" i="1"/>
  <c r="K12" i="1"/>
  <c r="J12" i="1"/>
  <c r="M12" i="1" s="1"/>
  <c r="M11" i="1"/>
  <c r="K11" i="1"/>
  <c r="J11" i="1"/>
  <c r="N10" i="1"/>
  <c r="K9" i="1"/>
  <c r="J9" i="1"/>
  <c r="M9" i="1" s="1"/>
  <c r="N8" i="1"/>
  <c r="K7" i="1"/>
  <c r="J7" i="1"/>
  <c r="M7" i="1" s="1"/>
  <c r="N6" i="1"/>
  <c r="L15" i="1" l="1"/>
  <c r="N15" i="1"/>
  <c r="L9" i="1"/>
  <c r="N9" i="1"/>
  <c r="N7" i="1"/>
  <c r="L7" i="1"/>
  <c r="N19" i="1"/>
  <c r="L11" i="1"/>
  <c r="N11" i="1"/>
  <c r="L16" i="1"/>
  <c r="N16" i="1"/>
  <c r="N21" i="1"/>
  <c r="L21" i="1"/>
  <c r="L12" i="1"/>
  <c r="N12" i="1"/>
  <c r="N22" i="1"/>
  <c r="N18" i="1"/>
  <c r="N14" i="1"/>
</calcChain>
</file>

<file path=xl/sharedStrings.xml><?xml version="1.0" encoding="utf-8"?>
<sst xmlns="http://schemas.openxmlformats.org/spreadsheetml/2006/main" count="100" uniqueCount="79">
  <si>
    <t>Obra</t>
  </si>
  <si>
    <t>Bancos</t>
  </si>
  <si>
    <t>B.D.I.</t>
  </si>
  <si>
    <t>Encargos Sociais</t>
  </si>
  <si>
    <t>Fechamento esquadrias CEU I e II - FW - JUNHO 2024</t>
  </si>
  <si>
    <t xml:space="preserve">SINAPI - 04/2024 - Rio Grande do Sul
SBC - 06/2022 - Rio Grande do Sul
EMOP - 04/2022 - Rio de Janeiro
</t>
  </si>
  <si>
    <t>25,0%</t>
  </si>
  <si>
    <t>Não Desonerado: 0,00%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</si>
  <si>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</si>
  <si>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</si>
  <si>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</si>
  <si>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</si>
  <si>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</si>
  <si>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</si>
  <si>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</si>
  <si>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</si>
  <si>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</si>
  <si>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</si>
  <si>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</si>
  <si>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</si>
  <si>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</si>
  <si>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</si>
  <si>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PRELIMINARES / TÉCNICOS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</si>
  <si>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</si>
  <si>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</si>
  <si>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</si>
  <si>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</si>
  <si>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</si>
  <si>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2 </t>
  </si>
  <si>
    <t>ALVENARIA / VEDAÇÃO</t>
  </si>
  <si>
    <t xml:space="preserve"> 2.1 </t>
  </si>
  <si>
    <t xml:space="preserve"> 87525 </t>
  </si>
  <si>
    <t>ALVENARIA DE VEDAÇÃO DE BLOCOS CERÂMICOS FURADOS NA HORIZONTAL DE 14X9X19CM (ESPESSURA 14CM, BLOCO DEITADO) DE PAREDES COM ÁREA LÍQUIDA MAIOR OU IGUAL A 6M² COM VÃOS E ARGAMASSA DE ASSENTAMENTO COM PREPARO EM BETONEIRA. AF_06/2014</t>
  </si>
  <si>
    <t xml:space="preserve"> 3 </t>
  </si>
  <si>
    <t>ESQUADRIAS</t>
  </si>
  <si>
    <t xml:space="preserve"> 3.1 </t>
  </si>
  <si>
    <t xml:space="preserve"> 112180 </t>
  </si>
  <si>
    <t>SBC</t>
  </si>
  <si>
    <t>JANELA DE CORRER EM ALUMINIO NATURAL</t>
  </si>
  <si>
    <t xml:space="preserve"> 3.2 </t>
  </si>
  <si>
    <t xml:space="preserve"> 14.003.0163-0 </t>
  </si>
  <si>
    <t>EMOP</t>
  </si>
  <si>
    <t>CAIXILHO FIXO DE ALUMINIO ANODIZADO AO NATURAL,SERIE 28,PARA VIDRO.FORNECIMENTO E COLOCACAO</t>
  </si>
  <si>
    <t>M2</t>
  </si>
  <si>
    <t xml:space="preserve"> 4 </t>
  </si>
  <si>
    <t>REVESTIMENTOS</t>
  </si>
  <si>
    <t xml:space="preserve"> 4.1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</si>
  <si>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</si>
  <si>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</si>
  <si>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4.2 </t>
  </si>
  <si>
    <t xml:space="preserve"> 89173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</si>
  <si>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</si>
  <si>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4.3 </t>
  </si>
  <si>
    <t xml:space="preserve"> 75481 </t>
  </si>
  <si>
    <t>REBOCO ARGAMASSA TRACO 1:2 (CAL E AREIA FINA PENEIRADA), ESPESSURA 0,5CM, PREPARO MANUAL DA ARGAMASSA</t>
  </si>
  <si>
    <t xml:space="preserve"> 5 </t>
  </si>
  <si>
    <t>PINTURA</t>
  </si>
  <si>
    <t xml:space="preserve"> 5.1 </t>
  </si>
  <si>
    <t xml:space="preserve"> 88485 </t>
  </si>
  <si>
    <t>APLICAÇÃO DE FUNDO SELADOR ACRÍLICO EM PAREDES, UMA DEMÃO. AF_06/2014</t>
  </si>
  <si>
    <t xml:space="preserve"> 5.2 </t>
  </si>
  <si>
    <t xml:space="preserve"> 88489 </t>
  </si>
  <si>
    <t>APLICAÇÃO MANUAL DE PINTURA COM TINTA LÁTEX ACRÍLICA EM PAREDES, DUAS DEMÃOS. AF_06/2014</t>
  </si>
  <si>
    <t xml:space="preserve"> 6 </t>
  </si>
  <si>
    <t>VIDROS</t>
  </si>
  <si>
    <t xml:space="preserve"> 6.1 </t>
  </si>
  <si>
    <t xml:space="preserve"> 102166 </t>
  </si>
  <si>
    <t>INSTALAÇÃO DE VIDRO LISO INCOLOR, E = 6 MM, EM ESQUADRIA DE ALUMÍNIO OU PVC, FIXADO COM BAGUETE. AF_01/2021_PS</t>
  </si>
  <si>
    <t xml:space="preserve"> 6.2 </t>
  </si>
  <si>
    <t xml:space="preserve"> 102176 </t>
  </si>
  <si>
    <t>INSTALAÇÃO DE VIDRO LAMINADO, E = 8 MM (4+4), ENCAIXADO EM PERFIL U. AF_01/2021_PS</t>
  </si>
  <si>
    <t>Totais -&gt;</t>
  </si>
  <si>
    <t>53.759,84</t>
  </si>
  <si>
    <t>232.278,17</t>
  </si>
  <si>
    <t>286.038,01</t>
  </si>
  <si>
    <t>Total sem BDI</t>
  </si>
  <si>
    <t>Total do BDI</t>
  </si>
  <si>
    <t>Total Geral</t>
  </si>
  <si>
    <t>_______________________________________________________________
Daniel
Setor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</si>
</sst>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right" vertical="top" wrapText="1"/>
    </xf>
    <xf numFmtId="0" fontId="18" fillId="19" borderId="0" xfId="0" applyFont="1" applyFill="1" applyAlignment="1">
      <alignment horizontal="left" vertical="top" wrapText="1"/>
    </xf>
    <xf numFmtId="0" fontId="19" fillId="20" borderId="0" xfId="0" applyFont="1" applyFill="1" applyAlignment="1">
      <alignment horizontal="center" vertical="top" wrapText="1"/>
    </xf>
    <xf numFmtId="0" fontId="16" fillId="17" borderId="0" xfId="0" applyFont="1" applyFill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4" fontId="17" fillId="18" borderId="0" xfId="0" applyNumberFormat="1" applyFont="1" applyFill="1" applyAlignment="1">
      <alignment horizontal="right" vertical="top" wrapText="1"/>
    </xf>
    <xf numFmtId="0" fontId="19" fillId="20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"/>
  <sheetViews>
    <sheetView tabSelected="1" showOutlineSymbols="0" showWhiteSpace="0" topLeftCell="A22" workbookViewId="0">
      <selection activeCell="A28" sqref="A28:XFD28"/>
    </sheetView>
  </sheetViews>
  <sheetFormatPr defaultRowHeight="14.25" x14ac:dyDescent="0.2"/>
  <cols>
    <col min="1" max="1" width="8.25" customWidth="1"/>
    <col min="2" max="3" width="10" bestFit="1" customWidth="1"/>
    <col min="4" max="4" width="64.5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5" t="s">
        <v>1</v>
      </c>
      <c r="F1" s="25"/>
      <c r="G1" s="25"/>
      <c r="H1" s="25" t="s">
        <v>2</v>
      </c>
      <c r="I1" s="25"/>
      <c r="J1" s="25"/>
      <c r="K1" s="25" t="s">
        <v>3</v>
      </c>
      <c r="L1" s="25"/>
      <c r="M1" s="25"/>
      <c r="N1" s="25"/>
    </row>
    <row r="2" spans="1:14" ht="80.099999999999994" customHeight="1" x14ac:dyDescent="0.2">
      <c r="A2" s="12"/>
      <c r="B2" s="12"/>
      <c r="C2" s="12"/>
      <c r="D2" s="12" t="s">
        <v>4</v>
      </c>
      <c r="E2" s="17" t="s">
        <v>5</v>
      </c>
      <c r="F2" s="17"/>
      <c r="G2" s="17"/>
      <c r="H2" s="17" t="s">
        <v>6</v>
      </c>
      <c r="I2" s="17"/>
      <c r="J2" s="17"/>
      <c r="K2" s="17" t="s">
        <v>7</v>
      </c>
      <c r="L2" s="17"/>
      <c r="M2" s="17"/>
      <c r="N2" s="17"/>
    </row>
    <row r="3" spans="1:14" ht="15" x14ac:dyDescent="0.25">
      <c r="A3" s="21" t="s">
        <v>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15" customHeight="1" x14ac:dyDescent="0.2">
      <c r="A4" s="22" t="s">
        <v>9</v>
      </c>
      <c r="B4" s="23" t="s">
        <v>10</v>
      </c>
      <c r="C4" s="22" t="s">
        <v>11</v>
      </c>
      <c r="D4" s="22" t="s">
        <v>12</v>
      </c>
      <c r="E4" s="24" t="s">
        <v>13</v>
      </c>
      <c r="F4" s="23" t="s">
        <v>14</v>
      </c>
      <c r="G4" s="23" t="s">
        <v>15</v>
      </c>
      <c r="H4" s="24" t="s">
        <v>16</v>
      </c>
      <c r="I4" s="22"/>
      <c r="J4" s="22"/>
      <c r="K4" s="24" t="s">
        <v>17</v>
      </c>
      <c r="L4" s="22"/>
      <c r="M4" s="22"/>
      <c r="N4" s="23" t="s">
        <v>18</v>
      </c>
    </row>
    <row r="5" spans="1:14" ht="15" customHeight="1" x14ac:dyDescent="0.2">
      <c r="A5" s="23"/>
      <c r="B5" s="23"/>
      <c r="C5" s="23"/>
      <c r="D5" s="23"/>
      <c r="E5" s="23"/>
      <c r="F5" s="23"/>
      <c r="G5" s="23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3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895.64</v>
      </c>
      <c r="N6" s="6">
        <f t="shared" ref="N6:N22" si="0">M6 / 286038.01</f>
        <v>3.1311922495894863E-3</v>
      </c>
    </row>
    <row r="7" spans="1:14" x14ac:dyDescent="0.2">
      <c r="A7" s="7" t="s">
        <v>23</v>
      </c>
      <c r="B7" s="9" t="s">
        <v>24</v>
      </c>
      <c r="C7" s="7" t="s">
        <v>25</v>
      </c>
      <c r="D7" s="7" t="s">
        <v>26</v>
      </c>
      <c r="E7" s="8" t="s">
        <v>27</v>
      </c>
      <c r="F7" s="9">
        <v>2</v>
      </c>
      <c r="G7" s="10">
        <v>358.26</v>
      </c>
      <c r="H7" s="10">
        <v>68.88</v>
      </c>
      <c r="I7" s="10">
        <v>378.94</v>
      </c>
      <c r="J7" s="10">
        <f>TRUNC(G7 * (1 + 25 / 100), 2)</f>
        <v>447.82</v>
      </c>
      <c r="K7" s="10">
        <f>TRUNC(F7 * H7, 2)</f>
        <v>137.76</v>
      </c>
      <c r="L7" s="10">
        <f>M7 - K7</f>
        <v>757.88</v>
      </c>
      <c r="M7" s="10">
        <f>TRUNC(F7 * J7, 2)</f>
        <v>895.64</v>
      </c>
      <c r="N7" s="11">
        <f t="shared" si="0"/>
        <v>3.1311922495894863E-3</v>
      </c>
    </row>
    <row r="8" spans="1:14" ht="24" customHeight="1" x14ac:dyDescent="0.2">
      <c r="A8" s="3" t="s">
        <v>28</v>
      </c>
      <c r="B8" s="3"/>
      <c r="C8" s="3"/>
      <c r="D8" s="3" t="s">
        <v>29</v>
      </c>
      <c r="E8" s="3"/>
      <c r="F8" s="4"/>
      <c r="G8" s="3"/>
      <c r="H8" s="3"/>
      <c r="I8" s="3"/>
      <c r="J8" s="3"/>
      <c r="K8" s="3"/>
      <c r="L8" s="3"/>
      <c r="M8" s="5">
        <v>3887.19</v>
      </c>
      <c r="N8" s="6">
        <f t="shared" si="0"/>
        <v>1.3589767317986865E-2</v>
      </c>
    </row>
    <row r="9" spans="1:14" ht="53.25" customHeight="1" x14ac:dyDescent="0.2">
      <c r="A9" s="7" t="s">
        <v>30</v>
      </c>
      <c r="B9" s="9" t="s">
        <v>31</v>
      </c>
      <c r="C9" s="7" t="s">
        <v>25</v>
      </c>
      <c r="D9" s="7" t="s">
        <v>32</v>
      </c>
      <c r="E9" s="8" t="s">
        <v>27</v>
      </c>
      <c r="F9" s="9">
        <v>20.25</v>
      </c>
      <c r="G9" s="10">
        <v>153.57</v>
      </c>
      <c r="H9" s="10">
        <v>102.69</v>
      </c>
      <c r="I9" s="10">
        <v>89.27</v>
      </c>
      <c r="J9" s="10">
        <f>TRUNC(G9 * (1 + 25 / 100), 2)</f>
        <v>191.96</v>
      </c>
      <c r="K9" s="10">
        <f>TRUNC(F9 * H9, 2)</f>
        <v>2079.4699999999998</v>
      </c>
      <c r="L9" s="10">
        <f>M9 - K9</f>
        <v>1807.7200000000003</v>
      </c>
      <c r="M9" s="10">
        <f>TRUNC(F9 * J9, 2)</f>
        <v>3887.19</v>
      </c>
      <c r="N9" s="11">
        <f t="shared" si="0"/>
        <v>1.3589767317986865E-2</v>
      </c>
    </row>
    <row r="10" spans="1:14" ht="24" customHeight="1" x14ac:dyDescent="0.2">
      <c r="A10" s="3" t="s">
        <v>33</v>
      </c>
      <c r="B10" s="3"/>
      <c r="C10" s="3"/>
      <c r="D10" s="3" t="s">
        <v>34</v>
      </c>
      <c r="E10" s="3"/>
      <c r="F10" s="4"/>
      <c r="G10" s="3"/>
      <c r="H10" s="3"/>
      <c r="I10" s="3"/>
      <c r="J10" s="3"/>
      <c r="K10" s="3"/>
      <c r="L10" s="3"/>
      <c r="M10" s="5">
        <v>120495.11</v>
      </c>
      <c r="N10" s="6">
        <f t="shared" si="0"/>
        <v>0.42125558767521842</v>
      </c>
    </row>
    <row r="11" spans="1:14" ht="24" customHeight="1" x14ac:dyDescent="0.2">
      <c r="A11" s="7" t="s">
        <v>35</v>
      </c>
      <c r="B11" s="9" t="s">
        <v>36</v>
      </c>
      <c r="C11" s="7" t="s">
        <v>37</v>
      </c>
      <c r="D11" s="7" t="s">
        <v>38</v>
      </c>
      <c r="E11" s="8" t="s">
        <v>27</v>
      </c>
      <c r="F11" s="9">
        <v>186.3</v>
      </c>
      <c r="G11" s="10">
        <v>261.58999999999997</v>
      </c>
      <c r="H11" s="10">
        <v>87.09</v>
      </c>
      <c r="I11" s="10">
        <v>239.89</v>
      </c>
      <c r="J11" s="10">
        <f>TRUNC(G11 * (1 + 25 / 100), 2)</f>
        <v>326.98</v>
      </c>
      <c r="K11" s="10">
        <f>TRUNC(F11 * H11, 2)</f>
        <v>16224.86</v>
      </c>
      <c r="L11" s="10">
        <f>M11 - K11</f>
        <v>44691.51</v>
      </c>
      <c r="M11" s="10">
        <f>TRUNC(F11 * J11, 2)</f>
        <v>60916.37</v>
      </c>
      <c r="N11" s="11">
        <f t="shared" si="0"/>
        <v>0.2129659970715081</v>
      </c>
    </row>
    <row r="12" spans="1:14" ht="26.1" customHeight="1" x14ac:dyDescent="0.2">
      <c r="A12" s="7" t="s">
        <v>39</v>
      </c>
      <c r="B12" s="9" t="s">
        <v>40</v>
      </c>
      <c r="C12" s="7" t="s">
        <v>41</v>
      </c>
      <c r="D12" s="7" t="s">
        <v>42</v>
      </c>
      <c r="E12" s="8" t="s">
        <v>43</v>
      </c>
      <c r="F12" s="9">
        <v>121.5</v>
      </c>
      <c r="G12" s="10">
        <v>392.29</v>
      </c>
      <c r="H12" s="10">
        <v>158.93</v>
      </c>
      <c r="I12" s="10">
        <v>331.43</v>
      </c>
      <c r="J12" s="10">
        <f>TRUNC(G12 * (1 + 25 / 100), 2)</f>
        <v>490.36</v>
      </c>
      <c r="K12" s="10">
        <f>TRUNC(F12 * H12, 2)</f>
        <v>19309.990000000002</v>
      </c>
      <c r="L12" s="10">
        <f>M12 - K12</f>
        <v>40268.75</v>
      </c>
      <c r="M12" s="10">
        <f>TRUNC(F12 * J12, 2)</f>
        <v>59578.74</v>
      </c>
      <c r="N12" s="11">
        <f t="shared" si="0"/>
        <v>0.2082895906037103</v>
      </c>
    </row>
    <row r="13" spans="1:14" ht="24" customHeight="1" x14ac:dyDescent="0.2">
      <c r="A13" s="3" t="s">
        <v>44</v>
      </c>
      <c r="B13" s="3"/>
      <c r="C13" s="3"/>
      <c r="D13" s="3" t="s">
        <v>45</v>
      </c>
      <c r="E13" s="3"/>
      <c r="F13" s="4"/>
      <c r="G13" s="3"/>
      <c r="H13" s="3"/>
      <c r="I13" s="3"/>
      <c r="J13" s="3"/>
      <c r="K13" s="3"/>
      <c r="L13" s="3"/>
      <c r="M13" s="5">
        <v>4978.45</v>
      </c>
      <c r="N13" s="6">
        <f t="shared" si="0"/>
        <v>1.7404854690465786E-2</v>
      </c>
    </row>
    <row r="14" spans="1:14" ht="38.25" x14ac:dyDescent="0.2">
      <c r="A14" s="7" t="s">
        <v>46</v>
      </c>
      <c r="B14" s="9" t="s">
        <v>47</v>
      </c>
      <c r="C14" s="7" t="s">
        <v>25</v>
      </c>
      <c r="D14" s="7" t="s">
        <v>48</v>
      </c>
      <c r="E14" s="8" t="s">
        <v>27</v>
      </c>
      <c r="F14" s="9">
        <v>60.75</v>
      </c>
      <c r="G14" s="10">
        <v>4.59</v>
      </c>
      <c r="H14" s="10">
        <v>2.9</v>
      </c>
      <c r="I14" s="10">
        <v>2.83</v>
      </c>
      <c r="J14" s="10">
        <f>TRUNC(G14 * (1 + 25 / 100), 2)</f>
        <v>5.73</v>
      </c>
      <c r="K14" s="10">
        <f>TRUNC(F14 * H14, 2)</f>
        <v>176.17</v>
      </c>
      <c r="L14" s="10">
        <f>M14 - K14</f>
        <v>171.92</v>
      </c>
      <c r="M14" s="10">
        <f>TRUNC(F14 * J14, 2)</f>
        <v>348.09</v>
      </c>
      <c r="N14" s="11">
        <f t="shared" si="0"/>
        <v>1.216936168728065E-3</v>
      </c>
    </row>
    <row r="15" spans="1:14" ht="51" x14ac:dyDescent="0.2">
      <c r="A15" s="7" t="s">
        <v>49</v>
      </c>
      <c r="B15" s="9" t="s">
        <v>50</v>
      </c>
      <c r="C15" s="7" t="s">
        <v>25</v>
      </c>
      <c r="D15" s="7" t="s">
        <v>51</v>
      </c>
      <c r="E15" s="8" t="s">
        <v>27</v>
      </c>
      <c r="F15" s="9">
        <v>60.75</v>
      </c>
      <c r="G15" s="10">
        <v>35.64</v>
      </c>
      <c r="H15" s="10">
        <v>22.46</v>
      </c>
      <c r="I15" s="10">
        <v>22.09</v>
      </c>
      <c r="J15" s="10">
        <f>TRUNC(G15 * (1 + 25 / 100), 2)</f>
        <v>44.55</v>
      </c>
      <c r="K15" s="10">
        <f>TRUNC(F15 * H15, 2)</f>
        <v>1364.44</v>
      </c>
      <c r="L15" s="10">
        <f>M15 - K15</f>
        <v>1341.9699999999998</v>
      </c>
      <c r="M15" s="10">
        <f>TRUNC(F15 * J15, 2)</f>
        <v>2706.41</v>
      </c>
      <c r="N15" s="11">
        <f t="shared" si="0"/>
        <v>9.4617145462590792E-3</v>
      </c>
    </row>
    <row r="16" spans="1:14" ht="25.5" x14ac:dyDescent="0.2">
      <c r="A16" s="7" t="s">
        <v>52</v>
      </c>
      <c r="B16" s="9" t="s">
        <v>53</v>
      </c>
      <c r="C16" s="7" t="s">
        <v>25</v>
      </c>
      <c r="D16" s="7" t="s">
        <v>54</v>
      </c>
      <c r="E16" s="8" t="s">
        <v>27</v>
      </c>
      <c r="F16" s="9">
        <v>60.75</v>
      </c>
      <c r="G16" s="10">
        <v>25.34</v>
      </c>
      <c r="H16" s="10">
        <v>22.6</v>
      </c>
      <c r="I16" s="10">
        <v>9.07</v>
      </c>
      <c r="J16" s="10">
        <f>TRUNC(G16 * (1 + 25 / 100), 2)</f>
        <v>31.67</v>
      </c>
      <c r="K16" s="10">
        <f>TRUNC(F16 * H16, 2)</f>
        <v>1372.95</v>
      </c>
      <c r="L16" s="10">
        <f>M16 - K16</f>
        <v>551</v>
      </c>
      <c r="M16" s="10">
        <f>TRUNC(F16 * J16, 2)</f>
        <v>1923.95</v>
      </c>
      <c r="N16" s="11">
        <f t="shared" si="0"/>
        <v>6.7262039754786432E-3</v>
      </c>
    </row>
    <row r="17" spans="1:14" ht="24" customHeight="1" x14ac:dyDescent="0.2">
      <c r="A17" s="3" t="s">
        <v>55</v>
      </c>
      <c r="B17" s="3"/>
      <c r="C17" s="3"/>
      <c r="D17" s="3" t="s">
        <v>56</v>
      </c>
      <c r="E17" s="3"/>
      <c r="F17" s="4"/>
      <c r="G17" s="3"/>
      <c r="H17" s="3"/>
      <c r="I17" s="3"/>
      <c r="J17" s="3"/>
      <c r="K17" s="3"/>
      <c r="L17" s="3"/>
      <c r="M17" s="5">
        <v>1320.7</v>
      </c>
      <c r="N17" s="6">
        <f t="shared" si="0"/>
        <v>4.6172185298030844E-3</v>
      </c>
    </row>
    <row r="18" spans="1:14" ht="26.1" customHeight="1" x14ac:dyDescent="0.2">
      <c r="A18" s="7" t="s">
        <v>57</v>
      </c>
      <c r="B18" s="9" t="s">
        <v>58</v>
      </c>
      <c r="C18" s="7" t="s">
        <v>25</v>
      </c>
      <c r="D18" s="7" t="s">
        <v>59</v>
      </c>
      <c r="E18" s="8" t="s">
        <v>27</v>
      </c>
      <c r="F18" s="9">
        <v>60.75</v>
      </c>
      <c r="G18" s="10">
        <v>3.71</v>
      </c>
      <c r="H18" s="10">
        <v>2.21</v>
      </c>
      <c r="I18" s="10">
        <v>2.42</v>
      </c>
      <c r="J18" s="10">
        <f>TRUNC(G18 * (1 + 25 / 100), 2)</f>
        <v>4.63</v>
      </c>
      <c r="K18" s="10">
        <f>TRUNC(F18 * H18, 2)</f>
        <v>134.25</v>
      </c>
      <c r="L18" s="10">
        <f>M18 - K18</f>
        <v>147.01999999999998</v>
      </c>
      <c r="M18" s="10">
        <f>TRUNC(F18 * J18, 2)</f>
        <v>281.27</v>
      </c>
      <c r="N18" s="11">
        <f t="shared" si="0"/>
        <v>9.833308517284119E-4</v>
      </c>
    </row>
    <row r="19" spans="1:14" ht="26.1" customHeight="1" x14ac:dyDescent="0.2">
      <c r="A19" s="7" t="s">
        <v>60</v>
      </c>
      <c r="B19" s="9" t="s">
        <v>61</v>
      </c>
      <c r="C19" s="7" t="s">
        <v>25</v>
      </c>
      <c r="D19" s="7" t="s">
        <v>62</v>
      </c>
      <c r="E19" s="8" t="s">
        <v>27</v>
      </c>
      <c r="F19" s="9">
        <v>60.75</v>
      </c>
      <c r="G19" s="10">
        <v>13.69</v>
      </c>
      <c r="H19" s="10">
        <v>5.41</v>
      </c>
      <c r="I19" s="10">
        <v>11.7</v>
      </c>
      <c r="J19" s="10">
        <f>TRUNC(G19 * (1 + 25 / 100), 2)</f>
        <v>17.11</v>
      </c>
      <c r="K19" s="10">
        <f>TRUNC(F19 * H19, 2)</f>
        <v>328.65</v>
      </c>
      <c r="L19" s="10">
        <f>M19 - K19</f>
        <v>710.78000000000009</v>
      </c>
      <c r="M19" s="10">
        <f>TRUNC(F19 * J19, 2)</f>
        <v>1039.43</v>
      </c>
      <c r="N19" s="11">
        <f t="shared" si="0"/>
        <v>3.6338876780746729E-3</v>
      </c>
    </row>
    <row r="20" spans="1:14" ht="24" customHeight="1" x14ac:dyDescent="0.2">
      <c r="A20" s="3" t="s">
        <v>63</v>
      </c>
      <c r="B20" s="3"/>
      <c r="C20" s="3"/>
      <c r="D20" s="3" t="s">
        <v>64</v>
      </c>
      <c r="E20" s="3"/>
      <c r="F20" s="4"/>
      <c r="G20" s="3"/>
      <c r="H20" s="3"/>
      <c r="I20" s="3"/>
      <c r="J20" s="3"/>
      <c r="K20" s="3"/>
      <c r="L20" s="3"/>
      <c r="M20" s="5">
        <v>154460.92000000001</v>
      </c>
      <c r="N20" s="6">
        <f t="shared" si="0"/>
        <v>0.54000137953693639</v>
      </c>
    </row>
    <row r="21" spans="1:14" ht="25.5" x14ac:dyDescent="0.2">
      <c r="A21" s="7" t="s">
        <v>65</v>
      </c>
      <c r="B21" s="9" t="s">
        <v>66</v>
      </c>
      <c r="C21" s="7" t="s">
        <v>25</v>
      </c>
      <c r="D21" s="7" t="s">
        <v>67</v>
      </c>
      <c r="E21" s="8" t="s">
        <v>27</v>
      </c>
      <c r="F21" s="9">
        <v>186.3</v>
      </c>
      <c r="G21" s="10">
        <v>234.8</v>
      </c>
      <c r="H21" s="10">
        <v>20.74</v>
      </c>
      <c r="I21" s="10">
        <v>272.76</v>
      </c>
      <c r="J21" s="10">
        <f>TRUNC(G21 * (1 + 25 / 100), 2)</f>
        <v>293.5</v>
      </c>
      <c r="K21" s="10">
        <f>TRUNC(F21 * H21, 2)</f>
        <v>3863.86</v>
      </c>
      <c r="L21" s="10">
        <f>M21 - K21</f>
        <v>50815.19</v>
      </c>
      <c r="M21" s="10">
        <f>TRUNC(F21 * J21, 2)</f>
        <v>54679.05</v>
      </c>
      <c r="N21" s="11">
        <f t="shared" si="0"/>
        <v>0.19116008393429951</v>
      </c>
    </row>
    <row r="22" spans="1:14" ht="26.1" customHeight="1" x14ac:dyDescent="0.2">
      <c r="A22" s="7" t="s">
        <v>68</v>
      </c>
      <c r="B22" s="9" t="s">
        <v>69</v>
      </c>
      <c r="C22" s="7" t="s">
        <v>25</v>
      </c>
      <c r="D22" s="7" t="s">
        <v>70</v>
      </c>
      <c r="E22" s="8" t="s">
        <v>27</v>
      </c>
      <c r="F22" s="9">
        <v>121.5</v>
      </c>
      <c r="G22" s="10">
        <v>657</v>
      </c>
      <c r="H22" s="10">
        <v>72.16</v>
      </c>
      <c r="I22" s="10">
        <v>749.09</v>
      </c>
      <c r="J22" s="10">
        <f>TRUNC(G22 * (1 + 25 / 100), 2)</f>
        <v>821.25</v>
      </c>
      <c r="K22" s="10">
        <f>TRUNC(F22 * H22, 2)</f>
        <v>8767.44</v>
      </c>
      <c r="L22" s="10">
        <f>M22 - K22</f>
        <v>91014.43</v>
      </c>
      <c r="M22" s="10">
        <f>TRUNC(F22 * J22, 2)</f>
        <v>99781.87</v>
      </c>
      <c r="N22" s="11">
        <f t="shared" si="0"/>
        <v>0.34884129560263683</v>
      </c>
    </row>
    <row r="23" spans="1:14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 t="s">
        <v>71</v>
      </c>
      <c r="K23" s="13" t="s">
        <v>72</v>
      </c>
      <c r="L23" s="13" t="s">
        <v>73</v>
      </c>
      <c r="M23" s="13" t="s">
        <v>74</v>
      </c>
      <c r="N23" s="13"/>
    </row>
    <row r="24" spans="1:14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">
      <c r="A25" s="16"/>
      <c r="B25" s="16"/>
      <c r="C25" s="16"/>
      <c r="D25" s="14"/>
      <c r="E25" s="13"/>
      <c r="F25" s="13"/>
      <c r="G25" s="13"/>
      <c r="H25" s="13"/>
      <c r="I25" s="13"/>
      <c r="J25" s="17" t="s">
        <v>75</v>
      </c>
      <c r="K25" s="16"/>
      <c r="L25" s="18">
        <v>228832.9</v>
      </c>
      <c r="M25" s="16"/>
      <c r="N25" s="16"/>
    </row>
    <row r="26" spans="1:14" x14ac:dyDescent="0.2">
      <c r="A26" s="16"/>
      <c r="B26" s="16"/>
      <c r="C26" s="16"/>
      <c r="D26" s="14"/>
      <c r="E26" s="13"/>
      <c r="F26" s="13"/>
      <c r="G26" s="13"/>
      <c r="H26" s="13"/>
      <c r="I26" s="13"/>
      <c r="J26" s="17" t="s">
        <v>76</v>
      </c>
      <c r="K26" s="16"/>
      <c r="L26" s="18">
        <v>57205.11</v>
      </c>
      <c r="M26" s="16"/>
      <c r="N26" s="16"/>
    </row>
    <row r="27" spans="1:14" x14ac:dyDescent="0.2">
      <c r="A27" s="16"/>
      <c r="B27" s="16"/>
      <c r="C27" s="16"/>
      <c r="D27" s="14"/>
      <c r="E27" s="13"/>
      <c r="F27" s="13"/>
      <c r="G27" s="13"/>
      <c r="H27" s="13"/>
      <c r="I27" s="13"/>
      <c r="J27" s="17" t="s">
        <v>77</v>
      </c>
      <c r="K27" s="16"/>
      <c r="L27" s="18">
        <v>286038.01</v>
      </c>
      <c r="M27" s="16"/>
      <c r="N27" s="16"/>
    </row>
    <row r="28" spans="1:14" ht="37.5" customHeight="1" x14ac:dyDescent="0.2">
      <c r="A28" s="19" t="s">
        <v>78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</sheetData>
  <mergeCells count="27">
    <mergeCell ref="E1:G1"/>
    <mergeCell ref="H1:J1"/>
    <mergeCell ref="K1:N1"/>
    <mergeCell ref="E2:G2"/>
    <mergeCell ref="H2:J2"/>
    <mergeCell ref="K2:N2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A27:C27"/>
    <mergeCell ref="J27:K27"/>
    <mergeCell ref="L27:N27"/>
    <mergeCell ref="A28:N28"/>
    <mergeCell ref="A25:C25"/>
    <mergeCell ref="J25:K25"/>
    <mergeCell ref="L25:N25"/>
    <mergeCell ref="A26:C26"/>
    <mergeCell ref="J26:K26"/>
    <mergeCell ref="L26:N26"/>
  </mergeCells>
  <pageMargins left="0.51181102362204722" right="0.51181102362204722" top="0.78740157480314965" bottom="0.78740157480314965" header="0.51181102362204722" footer="0.51181102362204722"/>
  <pageSetup paperSize="9" scale="66" fitToHeight="0" orientation="landscape" r:id="rId1"/>
  <headerFooter>
    <oddHeader>&amp;L &amp;CUFSM
CNPJ: 95.591.764/0001-05 &amp;R</oddHeader>
    <oddFooter>&amp;L &amp;CAvenida Roraima Cidade Universitária - Camobi - Santa Maria / RS
 / daniel.barin@ufsm.br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Daniel Barin</cp:lastModifiedBy>
  <cp:revision>0</cp:revision>
  <cp:lastPrinted>2024-06-11T19:46:11Z</cp:lastPrinted>
  <dcterms:created xsi:type="dcterms:W3CDTF">2024-06-11T11:50:13Z</dcterms:created>
  <dcterms:modified xsi:type="dcterms:W3CDTF">2024-06-11T19:47:41Z</dcterms:modified>
</cp:coreProperties>
</file>